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nstructions &amp; Setup" sheetId="1" state="visible" r:id="rId1"/>
    <sheet xmlns:r="http://schemas.openxmlformats.org/officeDocument/2006/relationships" name="Zone Matrix" sheetId="2" state="visible" r:id="rId2"/>
    <sheet xmlns:r="http://schemas.openxmlformats.org/officeDocument/2006/relationships" name="Networks" sheetId="3" state="visible" r:id="rId3"/>
    <sheet xmlns:r="http://schemas.openxmlformats.org/officeDocument/2006/relationships" name="Policy Checker" sheetId="4" state="visible" r:id="rId4"/>
  </sheets>
  <definedNames>
    <definedName name="_xlnm._FilterDatabase" localSheetId="2" hidden="1">'Networks'!$A$4:$D$4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7">
    <font>
      <name val="Calibri"/>
      <family val="2"/>
      <color theme="1"/>
      <sz val="11"/>
      <scheme val="minor"/>
    </font>
    <font>
      <name val="Arial"/>
      <b val="1"/>
      <color rgb="00FFFFFF"/>
      <sz val="16"/>
    </font>
    <font>
      <name val="Arial"/>
      <color rgb="00FFFFFF"/>
      <sz val="9"/>
    </font>
    <font>
      <name val="Arial"/>
      <b val="1"/>
      <color rgb="00FFFFFF"/>
      <sz val="10"/>
    </font>
    <font>
      <name val="Arial"/>
      <color rgb="00000000"/>
      <sz val="10"/>
    </font>
    <font>
      <name val="Arial"/>
      <b val="1"/>
      <color rgb="009C0006"/>
      <sz val="10"/>
    </font>
    <font>
      <name val="Arial"/>
      <b val="1"/>
      <color rgb="00006100"/>
      <sz val="10"/>
    </font>
    <font>
      <name val="Arial"/>
      <b val="1"/>
      <color rgb="00000000"/>
      <sz val="10"/>
    </font>
    <font>
      <name val="Arial"/>
      <color rgb="00006100"/>
      <sz val="9"/>
    </font>
    <font>
      <name val="Arial"/>
      <color rgb="009C0006"/>
      <sz val="9"/>
    </font>
    <font>
      <name val="Arial"/>
      <color rgb="00000000"/>
      <sz val="9"/>
    </font>
    <font>
      <name val="Arial"/>
      <color rgb="00808080"/>
      <sz val="9"/>
    </font>
    <font>
      <name val="Arial"/>
      <b val="1"/>
      <color rgb="002E5496"/>
      <sz val="10"/>
    </font>
    <font>
      <name val="Arial"/>
      <color rgb="00000000"/>
      <sz val="11"/>
    </font>
    <font>
      <name val="Arial"/>
      <b val="1"/>
      <color rgb="00000000"/>
      <sz val="11"/>
    </font>
    <font>
      <name val="Arial"/>
      <b val="1"/>
      <color rgb="00808080"/>
      <sz val="9"/>
    </font>
    <font>
      <name val="Arial"/>
      <b val="1"/>
      <color rgb="002E5496"/>
      <sz val="11"/>
    </font>
  </fonts>
  <fills count="10">
    <fill>
      <patternFill/>
    </fill>
    <fill>
      <patternFill patternType="gray125"/>
    </fill>
    <fill>
      <patternFill patternType="solid">
        <fgColor rgb="001F3864"/>
      </patternFill>
    </fill>
    <fill>
      <patternFill patternType="solid">
        <fgColor rgb="002E5496"/>
      </patternFill>
    </fill>
    <fill>
      <patternFill patternType="solid">
        <fgColor rgb="00FFC7CE"/>
      </patternFill>
    </fill>
    <fill>
      <patternFill patternType="solid">
        <fgColor rgb="00D9E1F2"/>
      </patternFill>
    </fill>
    <fill>
      <patternFill patternType="solid">
        <fgColor rgb="00C6EFCE"/>
      </patternFill>
    </fill>
    <fill>
      <patternFill patternType="solid">
        <fgColor rgb="00EDEDED"/>
      </patternFill>
    </fill>
    <fill>
      <patternFill patternType="solid">
        <fgColor rgb="00F2F2F2"/>
      </patternFill>
    </fill>
    <fill>
      <patternFill patternType="solid">
        <fgColor rgb="00FFF2CC"/>
      </patternFill>
    </fill>
  </fills>
  <borders count="6">
    <border>
      <left/>
      <right/>
      <top/>
      <bottom/>
      <diagonal/>
    </border>
    <border>
      <left style="thin">
        <color rgb="00BFBFBF"/>
      </left>
      <right style="thin">
        <color rgb="00BFBFBF"/>
      </right>
      <top style="thin">
        <color rgb="00BFBFBF"/>
      </top>
      <bottom style="thin">
        <color rgb="00BFBFBF"/>
      </bottom>
    </border>
    <border>
      <left/>
      <right/>
      <top style="thin">
        <color rgb="00BFBFBF"/>
      </top>
      <bottom/>
      <diagonal/>
    </border>
    <border>
      <left/>
      <right style="thin">
        <color rgb="00BFBFBF"/>
      </right>
      <top style="thin">
        <color rgb="00BFBFBF"/>
      </top>
      <bottom/>
      <diagonal/>
    </border>
    <border>
      <left/>
      <right/>
      <top style="thin">
        <color rgb="00BFBFBF"/>
      </top>
      <bottom style="thin">
        <color rgb="00BFBFBF"/>
      </bottom>
      <diagonal/>
    </border>
    <border>
      <left/>
      <right style="thin">
        <color rgb="00BFBFBF"/>
      </right>
      <top style="thin">
        <color rgb="00BFBFBF"/>
      </top>
      <bottom style="thin">
        <color rgb="00BFBFBF"/>
      </bottom>
      <diagonal/>
    </border>
  </borders>
  <cellStyleXfs count="1">
    <xf numFmtId="0" fontId="0" fillId="0" borderId="0"/>
  </cellStyleXfs>
  <cellXfs count="26">
    <xf numFmtId="0" fontId="0" fillId="0" borderId="0" pivotButton="0" quotePrefix="0" xfId="0"/>
    <xf numFmtId="0" fontId="1" fillId="2" borderId="0" applyAlignment="1" pivotButton="0" quotePrefix="0" xfId="0">
      <alignment horizontal="left" vertical="center" indent="1"/>
    </xf>
    <xf numFmtId="0" fontId="2" fillId="3" borderId="0" applyAlignment="1" pivotButton="0" quotePrefix="0" xfId="0">
      <alignment horizontal="left" vertical="center" indent="1"/>
    </xf>
    <xf numFmtId="0" fontId="16" fillId="0" borderId="0" pivotButton="0" quotePrefix="0" xfId="0"/>
    <xf numFmtId="0" fontId="4" fillId="0" borderId="0" applyAlignment="1" pivotButton="0" quotePrefix="0" xfId="0">
      <alignment vertical="top" wrapText="1"/>
    </xf>
    <xf numFmtId="0" fontId="3" fillId="3" borderId="1" applyAlignment="1" pivotButton="0" quotePrefix="0" xfId="0">
      <alignment horizontal="center" vertical="center" wrapText="1"/>
    </xf>
    <xf numFmtId="0" fontId="3" fillId="2" borderId="1" applyAlignment="1" pivotButton="0" quotePrefix="0" xfId="0">
      <alignment horizontal="center" vertical="center"/>
    </xf>
    <xf numFmtId="0" fontId="3" fillId="2" borderId="1" applyAlignment="1" pivotButton="0" quotePrefix="0" xfId="0">
      <alignment horizontal="left" vertical="center" indent="1"/>
    </xf>
    <xf numFmtId="0" fontId="5" fillId="4" borderId="1" applyAlignment="1" pivotButton="0" quotePrefix="0" xfId="0">
      <alignment horizontal="center" vertical="center" wrapText="1"/>
    </xf>
    <xf numFmtId="0" fontId="4" fillId="5" borderId="1" applyAlignment="1" pivotButton="0" quotePrefix="0" xfId="0">
      <alignment horizontal="center" vertical="center" wrapText="1"/>
    </xf>
    <xf numFmtId="0" fontId="6" fillId="6" borderId="1" applyAlignment="1" pivotButton="0" quotePrefix="0" xfId="0">
      <alignment horizontal="center" vertical="center" wrapText="1"/>
    </xf>
    <xf numFmtId="0" fontId="7" fillId="0" borderId="0" pivotButton="0" quotePrefix="0" xfId="0"/>
    <xf numFmtId="0" fontId="8" fillId="6" borderId="1" pivotButton="0" quotePrefix="0" xfId="0"/>
    <xf numFmtId="0" fontId="0" fillId="0" borderId="4" pivotButton="0" quotePrefix="0" xfId="0"/>
    <xf numFmtId="0" fontId="0" fillId="0" borderId="5" pivotButton="0" quotePrefix="0" xfId="0"/>
    <xf numFmtId="0" fontId="9" fillId="4" borderId="1" pivotButton="0" quotePrefix="0" xfId="0"/>
    <xf numFmtId="0" fontId="10" fillId="5" borderId="1" pivotButton="0" quotePrefix="0" xfId="0"/>
    <xf numFmtId="0" fontId="3" fillId="2" borderId="1" applyAlignment="1" pivotButton="0" quotePrefix="0" xfId="0">
      <alignment horizontal="center" vertical="center" wrapText="1"/>
    </xf>
    <xf numFmtId="0" fontId="4" fillId="0" borderId="1" applyAlignment="1" pivotButton="0" quotePrefix="0" xfId="0">
      <alignment vertical="center"/>
    </xf>
    <xf numFmtId="0" fontId="11" fillId="7" borderId="1" pivotButton="0" quotePrefix="0" xfId="0"/>
    <xf numFmtId="0" fontId="4" fillId="8" borderId="1" applyAlignment="1" pivotButton="0" quotePrefix="0" xfId="0">
      <alignment vertical="center"/>
    </xf>
    <xf numFmtId="0" fontId="12" fillId="0" borderId="0" pivotButton="0" quotePrefix="0" xfId="0"/>
    <xf numFmtId="0" fontId="13" fillId="9" borderId="1" applyAlignment="1" pivotButton="0" quotePrefix="0" xfId="0">
      <alignment horizontal="center" vertical="center"/>
    </xf>
    <xf numFmtId="0" fontId="14" fillId="5" borderId="1" applyAlignment="1" pivotButton="0" quotePrefix="0" xfId="0">
      <alignment horizontal="center" vertical="center" wrapText="1"/>
    </xf>
    <xf numFmtId="0" fontId="15" fillId="0" borderId="0" pivotButton="0" quotePrefix="0" xfId="0"/>
    <xf numFmtId="0" fontId="11" fillId="0" borderId="0" pivotButton="0" quotePrefix="0" xfId="0"/>
  </cellXfs>
  <cellStyles count="1">
    <cellStyle name="Normal" xfId="0" builtinId="0" hidden="0"/>
  </cellStyles>
  <dxfs count="3">
    <dxf>
      <font>
        <name val="Arial"/>
        <b val="1"/>
        <color rgb="00006100"/>
        <sz val="11"/>
      </font>
      <fill>
        <patternFill patternType="solid">
          <fgColor rgb="00C6EFCE"/>
        </patternFill>
      </fill>
    </dxf>
    <dxf>
      <font>
        <name val="Arial"/>
        <b val="1"/>
        <color rgb="009C0006"/>
        <sz val="11"/>
      </font>
      <fill>
        <patternFill patternType="solid">
          <fgColor rgb="00FFC7CE"/>
        </patternFill>
      </fill>
    </dxf>
    <dxf>
      <font>
        <name val="Arial"/>
        <b val="1"/>
        <color rgb="009C6500"/>
        <sz val="11"/>
      </font>
      <fill>
        <patternFill patternType="solid">
          <fgColor rgb="00FFEB9C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4"/>
  <sheetViews>
    <sheetView showGridLines="0" workbookViewId="0">
      <selection activeCell="A1" sqref="A1"/>
    </sheetView>
  </sheetViews>
  <sheetFormatPr baseColWidth="8" defaultRowHeight="15"/>
  <cols>
    <col width="3" customWidth="1" min="1" max="1"/>
    <col width="30" customWidth="1" min="2" max="2"/>
    <col width="58" customWidth="1" min="3" max="3"/>
  </cols>
  <sheetData>
    <row r="1" ht="30" customHeight="1">
      <c r="A1" s="1" t="inlineStr">
        <is>
          <t>Enterprise Security Policy</t>
        </is>
      </c>
    </row>
    <row r="2" ht="18" customHeight="1">
      <c r="A2" s="2" t="inlineStr">
        <is>
          <t>How this workbook works &amp; how to customize it</t>
        </is>
      </c>
    </row>
    <row r="4">
      <c r="B4" s="3" t="inlineStr">
        <is>
          <t>WHAT EACH TAB DOES</t>
        </is>
      </c>
    </row>
    <row r="5" ht="30" customHeight="1">
      <c r="B5" s="4" t="inlineStr">
        <is>
          <t>•  Zone Matrix — permitted services from each source zone (row) to each destination zone (column). Edit the coloured cells: a service list (e.g. 'HTTPS, SSH'), 'Any', or '-' to deny.</t>
        </is>
      </c>
    </row>
    <row r="6" ht="30" customHeight="1">
      <c r="B6" s="4" t="inlineStr">
        <is>
          <t>•  Networks — every subnet mapped to a zone. Edit the first 4 columns only; hidden columns auto-compute IP ranges.</t>
        </is>
      </c>
    </row>
    <row r="7" ht="30" customHeight="1">
      <c r="B7" s="4" t="inlineStr">
        <is>
          <t>•  Policy Checker — Line 1: type Source IP, Destination IP, Protocol. Line 2: the sheet identifies both zones and shows the permitted services and the ALLOWED / DENIED verdict.</t>
        </is>
      </c>
    </row>
    <row r="9">
      <c r="B9" s="3" t="inlineStr">
        <is>
          <t>HOW THE CHECKER DECIDES</t>
        </is>
      </c>
    </row>
    <row r="10" ht="30" customHeight="1">
      <c r="B10" s="4" t="inlineStr">
        <is>
          <t>•  Converts each IP to a number, finds the network that contains it, and returns that network's zone. IPs outside all defined networks resolve to 'Internet'.</t>
        </is>
      </c>
    </row>
    <row r="11" ht="30" customHeight="1">
      <c r="B11" s="4" t="inlineStr">
        <is>
          <t>•  Looks up Source-zone → Dest-zone in the Zone Matrix and checks whether your Protocol is in the permitted list.</t>
        </is>
      </c>
    </row>
    <row r="13">
      <c r="B13" s="3" t="inlineStr">
        <is>
          <t>NOTE</t>
        </is>
      </c>
    </row>
    <row r="14" ht="30" customHeight="1">
      <c r="B14" s="4" t="inlineStr">
        <is>
          <t>•  Subnets are assumed non-overlapping. If an IP matches two networks the checker shows 'OVERLAP' so you can correct the data.</t>
        </is>
      </c>
    </row>
  </sheetData>
  <mergeCells count="8">
    <mergeCell ref="B6:C6"/>
    <mergeCell ref="B7:C7"/>
    <mergeCell ref="A1:C1"/>
    <mergeCell ref="B11:C11"/>
    <mergeCell ref="B5:C5"/>
    <mergeCell ref="B10:C10"/>
    <mergeCell ref="B14:C14"/>
    <mergeCell ref="A2:C2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5"/>
  <sheetViews>
    <sheetView showGridLines="0" workbookViewId="0">
      <selection activeCell="A1" sqref="A1"/>
    </sheetView>
  </sheetViews>
  <sheetFormatPr baseColWidth="8" defaultRowHeight="15"/>
  <cols>
    <col width="2" customWidth="1" min="1" max="1"/>
    <col width="20" customWidth="1" min="2" max="2"/>
    <col width="16" customWidth="1" min="3" max="3"/>
    <col width="16" customWidth="1" min="4" max="4"/>
    <col width="16" customWidth="1" min="5" max="5"/>
    <col width="16" customWidth="1" min="6" max="6"/>
    <col width="16" customWidth="1" min="7" max="7"/>
    <col width="16" customWidth="1" min="8" max="8"/>
  </cols>
  <sheetData>
    <row r="1" ht="30" customHeight="1">
      <c r="A1" s="1" t="inlineStr">
        <is>
          <t>Enterprise Security Policy — Zone Connectivity Matrix</t>
        </is>
      </c>
    </row>
    <row r="2" ht="18" customHeight="1">
      <c r="A2" s="2" t="inlineStr">
        <is>
          <t>Permitted services from Source zone (rows) to Destination zone (columns). '-' = denied, 'Any' = all services</t>
        </is>
      </c>
    </row>
    <row r="4" ht="30" customHeight="1">
      <c r="B4" s="5" t="inlineStr">
        <is>
          <t>SOURCE ↓  /  DEST →</t>
        </is>
      </c>
      <c r="C4" s="6" t="inlineStr">
        <is>
          <t>Internet</t>
        </is>
      </c>
      <c r="D4" s="6" t="inlineStr">
        <is>
          <t>DMZ</t>
        </is>
      </c>
      <c r="E4" s="6" t="inlineStr">
        <is>
          <t>Internal</t>
        </is>
      </c>
      <c r="F4" s="6" t="inlineStr">
        <is>
          <t>Servers</t>
        </is>
      </c>
      <c r="G4" s="6" t="inlineStr">
        <is>
          <t>Management</t>
        </is>
      </c>
      <c r="H4" s="6" t="inlineStr">
        <is>
          <t>Guest</t>
        </is>
      </c>
    </row>
    <row r="5" ht="22" customHeight="1">
      <c r="B5" s="7" t="inlineStr">
        <is>
          <t>Internet</t>
        </is>
      </c>
      <c r="C5" s="8" t="inlineStr">
        <is>
          <t>-</t>
        </is>
      </c>
      <c r="D5" s="9" t="inlineStr">
        <is>
          <t>HTTPS, HTTP</t>
        </is>
      </c>
      <c r="E5" s="8" t="inlineStr">
        <is>
          <t>-</t>
        </is>
      </c>
      <c r="F5" s="8" t="inlineStr">
        <is>
          <t>-</t>
        </is>
      </c>
      <c r="G5" s="8" t="inlineStr">
        <is>
          <t>-</t>
        </is>
      </c>
      <c r="H5" s="8" t="inlineStr">
        <is>
          <t>-</t>
        </is>
      </c>
    </row>
    <row r="6" ht="22" customHeight="1">
      <c r="B6" s="7" t="inlineStr">
        <is>
          <t>DMZ</t>
        </is>
      </c>
      <c r="C6" s="9" t="inlineStr">
        <is>
          <t>HTTPS, DNS</t>
        </is>
      </c>
      <c r="D6" s="10" t="inlineStr">
        <is>
          <t>Any</t>
        </is>
      </c>
      <c r="E6" s="8" t="inlineStr">
        <is>
          <t>-</t>
        </is>
      </c>
      <c r="F6" s="9" t="inlineStr">
        <is>
          <t>HTTPS, SQL</t>
        </is>
      </c>
      <c r="G6" s="8" t="inlineStr">
        <is>
          <t>-</t>
        </is>
      </c>
      <c r="H6" s="8" t="inlineStr">
        <is>
          <t>-</t>
        </is>
      </c>
    </row>
    <row r="7" ht="22" customHeight="1">
      <c r="B7" s="7" t="inlineStr">
        <is>
          <t>Internal</t>
        </is>
      </c>
      <c r="C7" s="9" t="inlineStr">
        <is>
          <t>HTTPS, HTTP, DNS</t>
        </is>
      </c>
      <c r="D7" s="9" t="inlineStr">
        <is>
          <t>HTTPS, HTTP, SSH</t>
        </is>
      </c>
      <c r="E7" s="10" t="inlineStr">
        <is>
          <t>Any</t>
        </is>
      </c>
      <c r="F7" s="9" t="inlineStr">
        <is>
          <t>HTTPS, SMB, RDP, SQL</t>
        </is>
      </c>
      <c r="G7" s="9" t="inlineStr">
        <is>
          <t>SSH, HTTPS</t>
        </is>
      </c>
      <c r="H7" s="8" t="inlineStr">
        <is>
          <t>-</t>
        </is>
      </c>
    </row>
    <row r="8" ht="22" customHeight="1">
      <c r="B8" s="7" t="inlineStr">
        <is>
          <t>Servers</t>
        </is>
      </c>
      <c r="C8" s="9" t="inlineStr">
        <is>
          <t>HTTPS, DNS</t>
        </is>
      </c>
      <c r="D8" s="8" t="inlineStr">
        <is>
          <t>-</t>
        </is>
      </c>
      <c r="E8" s="8" t="inlineStr">
        <is>
          <t>-</t>
        </is>
      </c>
      <c r="F8" s="10" t="inlineStr">
        <is>
          <t>Any</t>
        </is>
      </c>
      <c r="G8" s="8" t="inlineStr">
        <is>
          <t>-</t>
        </is>
      </c>
      <c r="H8" s="8" t="inlineStr">
        <is>
          <t>-</t>
        </is>
      </c>
    </row>
    <row r="9" ht="22" customHeight="1">
      <c r="B9" s="7" t="inlineStr">
        <is>
          <t>Management</t>
        </is>
      </c>
      <c r="C9" s="9" t="inlineStr">
        <is>
          <t>HTTPS, DNS</t>
        </is>
      </c>
      <c r="D9" s="9" t="inlineStr">
        <is>
          <t>SSH, HTTPS</t>
        </is>
      </c>
      <c r="E9" s="9" t="inlineStr">
        <is>
          <t>SSH, RDP, HTTPS</t>
        </is>
      </c>
      <c r="F9" s="9" t="inlineStr">
        <is>
          <t>SSH, RDP, HTTPS</t>
        </is>
      </c>
      <c r="G9" s="10" t="inlineStr">
        <is>
          <t>Any</t>
        </is>
      </c>
      <c r="H9" s="8" t="inlineStr">
        <is>
          <t>-</t>
        </is>
      </c>
    </row>
    <row r="10" ht="22" customHeight="1">
      <c r="B10" s="7" t="inlineStr">
        <is>
          <t>Guest</t>
        </is>
      </c>
      <c r="C10" s="9" t="inlineStr">
        <is>
          <t>HTTPS, HTTP, DNS</t>
        </is>
      </c>
      <c r="D10" s="8" t="inlineStr">
        <is>
          <t>-</t>
        </is>
      </c>
      <c r="E10" s="8" t="inlineStr">
        <is>
          <t>-</t>
        </is>
      </c>
      <c r="F10" s="8" t="inlineStr">
        <is>
          <t>-</t>
        </is>
      </c>
      <c r="G10" s="8" t="inlineStr">
        <is>
          <t>-</t>
        </is>
      </c>
      <c r="H10" s="10" t="inlineStr">
        <is>
          <t>Any</t>
        </is>
      </c>
    </row>
    <row r="12">
      <c r="B12" s="11" t="inlineStr">
        <is>
          <t>Legend:</t>
        </is>
      </c>
    </row>
    <row r="13">
      <c r="B13" s="12" t="inlineStr">
        <is>
          <t>Any = all services allowed</t>
        </is>
      </c>
      <c r="C13" s="13" t="n"/>
      <c r="D13" s="14" t="n"/>
    </row>
    <row r="14">
      <c r="B14" s="15" t="inlineStr">
        <is>
          <t>- = denied (no connectivity)</t>
        </is>
      </c>
      <c r="C14" s="13" t="n"/>
      <c r="D14" s="14" t="n"/>
    </row>
    <row r="15">
      <c r="B15" s="16" t="inlineStr">
        <is>
          <t>service list = only those permitted</t>
        </is>
      </c>
      <c r="C15" s="13" t="n"/>
      <c r="D15" s="14" t="n"/>
    </row>
  </sheetData>
  <mergeCells count="5">
    <mergeCell ref="B14:D14"/>
    <mergeCell ref="A2:H2"/>
    <mergeCell ref="B13:D13"/>
    <mergeCell ref="A1:H1"/>
    <mergeCell ref="B15:D15"/>
  </mergeCell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M10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8" customWidth="1" min="1" max="1"/>
    <col width="16" customWidth="1" min="2" max="2"/>
    <col width="13" customWidth="1" min="3" max="3"/>
    <col width="26" customWidth="1" min="4" max="4"/>
    <col hidden="1" width="14" customWidth="1" min="5" max="5"/>
    <col hidden="1" width="5" customWidth="1" min="6" max="6"/>
    <col hidden="1" width="5" customWidth="1" min="7" max="7"/>
    <col hidden="1" width="5" customWidth="1" min="8" max="8"/>
    <col hidden="1" width="5" customWidth="1" min="9" max="9"/>
    <col hidden="1" width="13" customWidth="1" min="10" max="10"/>
    <col hidden="1" width="8" customWidth="1" min="11" max="11"/>
    <col hidden="1" width="13" customWidth="1" min="12" max="12"/>
    <col hidden="1" width="6" customWidth="1" min="13" max="13"/>
  </cols>
  <sheetData>
    <row r="1" ht="30" customHeight="1">
      <c r="A1" s="1" t="inlineStr">
        <is>
          <t>Network-to-Zone Assignments</t>
        </is>
      </c>
    </row>
    <row r="2" ht="18" customHeight="1">
      <c r="A2" s="2" t="inlineStr">
        <is>
          <t>Every network/subnet mapped to a security zone. The Policy Checker uses this to resolve IPs.</t>
        </is>
      </c>
    </row>
    <row r="4" ht="28" customHeight="1">
      <c r="A4" s="17" t="inlineStr">
        <is>
          <t>Network Name</t>
        </is>
      </c>
      <c r="B4" s="17" t="inlineStr">
        <is>
          <t>CIDR</t>
        </is>
      </c>
      <c r="C4" s="17" t="inlineStr">
        <is>
          <t>Zone</t>
        </is>
      </c>
      <c r="D4" s="17" t="inlineStr">
        <is>
          <t>Description</t>
        </is>
      </c>
      <c r="E4" s="17" t="inlineStr">
        <is>
          <t>ipStr</t>
        </is>
      </c>
      <c r="F4" s="17" t="inlineStr">
        <is>
          <t>p1</t>
        </is>
      </c>
      <c r="G4" s="17" t="inlineStr">
        <is>
          <t>p2</t>
        </is>
      </c>
      <c r="H4" s="17" t="inlineStr">
        <is>
          <t>p3</t>
        </is>
      </c>
      <c r="I4" s="17" t="inlineStr">
        <is>
          <t>p4</t>
        </is>
      </c>
      <c r="J4" s="17" t="inlineStr">
        <is>
          <t>Start (int)</t>
        </is>
      </c>
      <c r="K4" s="17" t="inlineStr">
        <is>
          <t>Prefix</t>
        </is>
      </c>
      <c r="L4" s="17" t="inlineStr">
        <is>
          <t>End (int)</t>
        </is>
      </c>
      <c r="M4" s="17" t="inlineStr">
        <is>
          <t>Idx</t>
        </is>
      </c>
    </row>
    <row r="5">
      <c r="A5" s="18" t="inlineStr">
        <is>
          <t>HQ User LAN</t>
        </is>
      </c>
      <c r="B5" s="18" t="inlineStr">
        <is>
          <t>10.10.0.0/24</t>
        </is>
      </c>
      <c r="C5" s="18" t="inlineStr">
        <is>
          <t>Internal</t>
        </is>
      </c>
      <c r="D5" s="18" t="inlineStr">
        <is>
          <t>Paris HQ office users</t>
        </is>
      </c>
      <c r="E5" s="19">
        <f>LEFT(B5,FIND("/",B5)-1)&amp;"."</f>
        <v/>
      </c>
      <c r="F5" s="19">
        <f>FIND(".",E5)</f>
        <v/>
      </c>
      <c r="G5" s="19">
        <f>FIND(".",E5,F5+1)</f>
        <v/>
      </c>
      <c r="H5" s="19">
        <f>FIND(".",E5,G5+1)</f>
        <v/>
      </c>
      <c r="I5" s="19">
        <f>FIND(".",E5,H5+1)</f>
        <v/>
      </c>
      <c r="J5" s="19">
        <f>VALUE(MID(E5,1,F5-1))*16777216+VALUE(MID(E5,F5+1,G5-F5-1))*65536+VALUE(MID(E5,G5+1,H5-G5-1))*256+VALUE(MID(E5,H5+1,I5-H5-1))</f>
        <v/>
      </c>
      <c r="K5" s="19">
        <f>VALUE(MID(B5,FIND("/",B5)+1,3))</f>
        <v/>
      </c>
      <c r="L5" s="19">
        <f>J5+2^(32-K5)-1</f>
        <v/>
      </c>
      <c r="M5" t="n">
        <v>1</v>
      </c>
    </row>
    <row r="6">
      <c r="A6" s="20" t="inlineStr">
        <is>
          <t>HQ Floor-3 LAN</t>
        </is>
      </c>
      <c r="B6" s="20" t="inlineStr">
        <is>
          <t>10.10.5.0/24</t>
        </is>
      </c>
      <c r="C6" s="20" t="inlineStr">
        <is>
          <t>Internal</t>
        </is>
      </c>
      <c r="D6" s="20" t="inlineStr">
        <is>
          <t>Paris HQ access floor 3</t>
        </is>
      </c>
      <c r="E6" s="19">
        <f>LEFT(B6,FIND("/",B6)-1)&amp;"."</f>
        <v/>
      </c>
      <c r="F6" s="19">
        <f>FIND(".",E6)</f>
        <v/>
      </c>
      <c r="G6" s="19">
        <f>FIND(".",E6,F6+1)</f>
        <v/>
      </c>
      <c r="H6" s="19">
        <f>FIND(".",E6,G6+1)</f>
        <v/>
      </c>
      <c r="I6" s="19">
        <f>FIND(".",E6,H6+1)</f>
        <v/>
      </c>
      <c r="J6" s="19">
        <f>VALUE(MID(E6,1,F6-1))*16777216+VALUE(MID(E6,F6+1,G6-F6-1))*65536+VALUE(MID(E6,G6+1,H6-G6-1))*256+VALUE(MID(E6,H6+1,I6-H6-1))</f>
        <v/>
      </c>
      <c r="K6" s="19">
        <f>VALUE(MID(B6,FIND("/",B6)+1,3))</f>
        <v/>
      </c>
      <c r="L6" s="19">
        <f>J6+2^(32-K6)-1</f>
        <v/>
      </c>
      <c r="M6" t="n">
        <v>2</v>
      </c>
    </row>
    <row r="7">
      <c r="A7" s="18" t="inlineStr">
        <is>
          <t>DC Server Farm</t>
        </is>
      </c>
      <c r="B7" s="18" t="inlineStr">
        <is>
          <t>10.20.1.0/24</t>
        </is>
      </c>
      <c r="C7" s="18" t="inlineStr">
        <is>
          <t>Servers</t>
        </is>
      </c>
      <c r="D7" s="18" t="inlineStr">
        <is>
          <t>Lyon DC application servers</t>
        </is>
      </c>
      <c r="E7" s="19">
        <f>LEFT(B7,FIND("/",B7)-1)&amp;"."</f>
        <v/>
      </c>
      <c r="F7" s="19">
        <f>FIND(".",E7)</f>
        <v/>
      </c>
      <c r="G7" s="19">
        <f>FIND(".",E7,F7+1)</f>
        <v/>
      </c>
      <c r="H7" s="19">
        <f>FIND(".",E7,G7+1)</f>
        <v/>
      </c>
      <c r="I7" s="19">
        <f>FIND(".",E7,H7+1)</f>
        <v/>
      </c>
      <c r="J7" s="19">
        <f>VALUE(MID(E7,1,F7-1))*16777216+VALUE(MID(E7,F7+1,G7-F7-1))*65536+VALUE(MID(E7,G7+1,H7-G7-1))*256+VALUE(MID(E7,H7+1,I7-H7-1))</f>
        <v/>
      </c>
      <c r="K7" s="19">
        <f>VALUE(MID(B7,FIND("/",B7)+1,3))</f>
        <v/>
      </c>
      <c r="L7" s="19">
        <f>J7+2^(32-K7)-1</f>
        <v/>
      </c>
      <c r="M7" t="n">
        <v>3</v>
      </c>
    </row>
    <row r="8">
      <c r="A8" s="20" t="inlineStr">
        <is>
          <t>DMZ Public</t>
        </is>
      </c>
      <c r="B8" s="20" t="inlineStr">
        <is>
          <t>10.40.0.0/24</t>
        </is>
      </c>
      <c r="C8" s="20" t="inlineStr">
        <is>
          <t>DMZ</t>
        </is>
      </c>
      <c r="D8" s="20" t="inlineStr">
        <is>
          <t>Internet-facing services</t>
        </is>
      </c>
      <c r="E8" s="19">
        <f>LEFT(B8,FIND("/",B8)-1)&amp;"."</f>
        <v/>
      </c>
      <c r="F8" s="19">
        <f>FIND(".",E8)</f>
        <v/>
      </c>
      <c r="G8" s="19">
        <f>FIND(".",E8,F8+1)</f>
        <v/>
      </c>
      <c r="H8" s="19">
        <f>FIND(".",E8,G8+1)</f>
        <v/>
      </c>
      <c r="I8" s="19">
        <f>FIND(".",E8,H8+1)</f>
        <v/>
      </c>
      <c r="J8" s="19">
        <f>VALUE(MID(E8,1,F8-1))*16777216+VALUE(MID(E8,F8+1,G8-F8-1))*65536+VALUE(MID(E8,G8+1,H8-G8-1))*256+VALUE(MID(E8,H8+1,I8-H8-1))</f>
        <v/>
      </c>
      <c r="K8" s="19">
        <f>VALUE(MID(B8,FIND("/",B8)+1,3))</f>
        <v/>
      </c>
      <c r="L8" s="19">
        <f>J8+2^(32-K8)-1</f>
        <v/>
      </c>
      <c r="M8" t="n">
        <v>4</v>
      </c>
    </row>
    <row r="9">
      <c r="A9" s="18" t="inlineStr">
        <is>
          <t>Mgmt Network</t>
        </is>
      </c>
      <c r="B9" s="18" t="inlineStr">
        <is>
          <t>10.99.0.0/24</t>
        </is>
      </c>
      <c r="C9" s="18" t="inlineStr">
        <is>
          <t>Management</t>
        </is>
      </c>
      <c r="D9" s="18" t="inlineStr">
        <is>
          <t>Out-of-band management</t>
        </is>
      </c>
      <c r="E9" s="19">
        <f>LEFT(B9,FIND("/",B9)-1)&amp;"."</f>
        <v/>
      </c>
      <c r="F9" s="19">
        <f>FIND(".",E9)</f>
        <v/>
      </c>
      <c r="G9" s="19">
        <f>FIND(".",E9,F9+1)</f>
        <v/>
      </c>
      <c r="H9" s="19">
        <f>FIND(".",E9,G9+1)</f>
        <v/>
      </c>
      <c r="I9" s="19">
        <f>FIND(".",E9,H9+1)</f>
        <v/>
      </c>
      <c r="J9" s="19">
        <f>VALUE(MID(E9,1,F9-1))*16777216+VALUE(MID(E9,F9+1,G9-F9-1))*65536+VALUE(MID(E9,G9+1,H9-G9-1))*256+VALUE(MID(E9,H9+1,I9-H9-1))</f>
        <v/>
      </c>
      <c r="K9" s="19">
        <f>VALUE(MID(B9,FIND("/",B9)+1,3))</f>
        <v/>
      </c>
      <c r="L9" s="19">
        <f>J9+2^(32-K9)-1</f>
        <v/>
      </c>
      <c r="M9" t="n">
        <v>5</v>
      </c>
    </row>
    <row r="10">
      <c r="A10" s="20" t="inlineStr">
        <is>
          <t>Guest Wi-Fi</t>
        </is>
      </c>
      <c r="B10" s="20" t="inlineStr">
        <is>
          <t>192.168.50.0/24</t>
        </is>
      </c>
      <c r="C10" s="20" t="inlineStr">
        <is>
          <t>Guest</t>
        </is>
      </c>
      <c r="D10" s="20" t="inlineStr">
        <is>
          <t>Visitor wireless</t>
        </is>
      </c>
      <c r="E10" s="19">
        <f>LEFT(B10,FIND("/",B10)-1)&amp;"."</f>
        <v/>
      </c>
      <c r="F10" s="19">
        <f>FIND(".",E10)</f>
        <v/>
      </c>
      <c r="G10" s="19">
        <f>FIND(".",E10,F10+1)</f>
        <v/>
      </c>
      <c r="H10" s="19">
        <f>FIND(".",E10,G10+1)</f>
        <v/>
      </c>
      <c r="I10" s="19">
        <f>FIND(".",E10,H10+1)</f>
        <v/>
      </c>
      <c r="J10" s="19">
        <f>VALUE(MID(E10,1,F10-1))*16777216+VALUE(MID(E10,F10+1,G10-F10-1))*65536+VALUE(MID(E10,G10+1,H10-G10-1))*256+VALUE(MID(E10,H10+1,I10-H10-1))</f>
        <v/>
      </c>
      <c r="K10" s="19">
        <f>VALUE(MID(B10,FIND("/",B10)+1,3))</f>
        <v/>
      </c>
      <c r="L10" s="19">
        <f>J10+2^(32-K10)-1</f>
        <v/>
      </c>
      <c r="M10" t="n">
        <v>6</v>
      </c>
    </row>
  </sheetData>
  <autoFilter ref="A4:D4"/>
  <mergeCells count="2">
    <mergeCell ref="A2:M2"/>
    <mergeCell ref="A1:M1"/>
  </mergeCells>
  <dataValidations count="1">
    <dataValidation sqref="C5:C500" showDropDown="0" showInputMessage="0" showErrorMessage="0" allowBlank="1" type="list">
      <formula1>"Internet,DMZ,Internal,Servers,Management,Guest"</formula1>
    </dataValidation>
  </dataValidations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P17"/>
  <sheetViews>
    <sheetView showGridLines="0" workbookViewId="0">
      <selection activeCell="A1" sqref="A1"/>
    </sheetView>
  </sheetViews>
  <sheetFormatPr baseColWidth="8" defaultRowHeight="15"/>
  <cols>
    <col width="2" customWidth="1" min="1" max="1"/>
    <col width="24" customWidth="1" min="2" max="2"/>
    <col width="26" customWidth="1" min="3" max="3"/>
    <col width="20" customWidth="1" min="4" max="4"/>
    <col width="34" customWidth="1" min="5" max="5"/>
    <col hidden="1" width="13" customWidth="1" min="9" max="9"/>
    <col hidden="1" width="13" customWidth="1" min="10" max="10"/>
    <col hidden="1" width="13" customWidth="1" min="11" max="11"/>
    <col hidden="1" width="13" customWidth="1" min="12" max="12"/>
    <col hidden="1" width="13" customWidth="1" min="13" max="13"/>
    <col hidden="1" width="13" customWidth="1" min="14" max="14"/>
    <col hidden="1" width="13" customWidth="1" min="15" max="15"/>
    <col hidden="1" width="13" customWidth="1" min="16" max="16"/>
    <col hidden="1" width="13" customWidth="1" min="17" max="17"/>
  </cols>
  <sheetData>
    <row r="1" ht="30" customHeight="1">
      <c r="A1" s="1" t="inlineStr">
        <is>
          <t>Policy Checker — Is this connection allowed?</t>
        </is>
      </c>
    </row>
    <row r="2" ht="18" customHeight="1">
      <c r="A2" s="2" t="inlineStr">
        <is>
          <t>LINE 1: enter Source IP, Destination IP, Protocol.   LINE 2: the sheet identifies the zones and shows the verdict.</t>
        </is>
      </c>
    </row>
    <row r="4">
      <c r="B4" s="21" t="inlineStr">
        <is>
          <t>LINE 1 — Request</t>
        </is>
      </c>
    </row>
    <row r="5" ht="28" customHeight="1">
      <c r="B5" s="17" t="inlineStr">
        <is>
          <t>Source IP</t>
        </is>
      </c>
      <c r="C5" s="17" t="inlineStr">
        <is>
          <t>Destination IP</t>
        </is>
      </c>
      <c r="D5" s="17" t="inlineStr">
        <is>
          <t>Protocol</t>
        </is>
      </c>
    </row>
    <row r="6" ht="24" customHeight="1">
      <c r="B6" s="22" t="inlineStr">
        <is>
          <t>10.10.0.15</t>
        </is>
      </c>
      <c r="C6" s="22" t="inlineStr">
        <is>
          <t>10.20.1.20</t>
        </is>
      </c>
      <c r="D6" s="22" t="inlineStr">
        <is>
          <t>HTTPS</t>
        </is>
      </c>
    </row>
    <row r="8">
      <c r="B8" s="21" t="inlineStr">
        <is>
          <t>LINE 2 — Evaluation</t>
        </is>
      </c>
    </row>
    <row r="9" ht="28" customHeight="1">
      <c r="B9" s="17" t="inlineStr">
        <is>
          <t>Identified Source Zone</t>
        </is>
      </c>
      <c r="C9" s="17" t="inlineStr">
        <is>
          <t>Identified Destination Zone</t>
        </is>
      </c>
      <c r="D9" s="17" t="inlineStr">
        <is>
          <t>Permitted Services</t>
        </is>
      </c>
      <c r="E9" s="17" t="inlineStr">
        <is>
          <t>Result</t>
        </is>
      </c>
    </row>
    <row r="10" ht="30" customHeight="1">
      <c r="B10" s="23">
        <f>IF(O16=0,"Internet",IF(O16&gt;1,"OVERLAP",INDEX(Networks!$C$5:$C$10,P16)))</f>
        <v/>
      </c>
      <c r="C10" s="23">
        <f>IF(O17=0,"Internet",IF(O17&gt;1,"OVERLAP",INDEX(Networks!$C$5:$C$10,P17)))</f>
        <v/>
      </c>
      <c r="D10" s="23">
        <f>IFERROR(INDEX('Zone Matrix'!$C$5:$H$10,MATCH(B10,'Zone Matrix'!$B$5:$B$10,0),MATCH(C10,'Zone Matrix'!$C$4:$H$4,0)),"-")</f>
        <v/>
      </c>
      <c r="E10" s="23">
        <f>IF(D10="Any","ALLOWED  -  any service permitted",IF(D10="-","DENIED  -  no connectivity between these zones",IF(ISNUMBER(SEARCH(","&amp;D6&amp;",",","&amp;SUBSTITUTE(D10," ","")&amp;",")),"ALLOWED  -  "&amp;D6&amp;" permitted","DENIED  -  "&amp;D6&amp;" not permitted")))</f>
        <v/>
      </c>
    </row>
    <row r="12">
      <c r="B12" s="24" t="inlineStr">
        <is>
          <t>Examples to try (edit the yellow cells on Line 1):</t>
        </is>
      </c>
    </row>
    <row r="13">
      <c r="B13" s="25" t="inlineStr">
        <is>
          <t>• Internal 10.10.0.x → Servers 10.20.1.x, HTTPS = ALLOWED</t>
        </is>
      </c>
    </row>
    <row r="14">
      <c r="B14" s="25" t="inlineStr">
        <is>
          <t>• Guest 192.168.50.x → Servers 10.20.1.x, RDP = DENIED</t>
        </is>
      </c>
    </row>
    <row r="15">
      <c r="B15" s="25" t="inlineStr">
        <is>
          <t>• Any IP outside the defined networks resolves to zone 'Internet'</t>
        </is>
      </c>
    </row>
    <row r="16">
      <c r="I16">
        <f>B6&amp;"."</f>
        <v/>
      </c>
      <c r="J16">
        <f>FIND(".",I16)</f>
        <v/>
      </c>
      <c r="K16">
        <f>FIND(".",I16,J16+1)</f>
        <v/>
      </c>
      <c r="L16">
        <f>FIND(".",I16,K16+1)</f>
        <v/>
      </c>
      <c r="M16">
        <f>FIND(".",I16,L16+1)</f>
        <v/>
      </c>
      <c r="N16">
        <f>VALUE(MID(I16,1,J16-1))*16777216+VALUE(MID(I16,J16+1,K16-J16-1))*65536+VALUE(MID(I16,K16+1,L16-K16-1))*256+VALUE(MID(I16,L16+1,M16-L16-1))</f>
        <v/>
      </c>
      <c r="O16">
        <f>SUMPRODUCT((Networks!$J$5:$J$10&lt;=N16)*(Networks!$L$5:$L$10&gt;=N16))</f>
        <v/>
      </c>
      <c r="P16">
        <f>SUMPRODUCT((Networks!$J$5:$J$10&lt;=N16)*(Networks!$L$5:$L$10&gt;=N16)*Networks!$M$5:$M$10)</f>
        <v/>
      </c>
    </row>
    <row r="17">
      <c r="I17">
        <f>C6&amp;"."</f>
        <v/>
      </c>
      <c r="J17">
        <f>FIND(".",I17)</f>
        <v/>
      </c>
      <c r="K17">
        <f>FIND(".",I17,J17+1)</f>
        <v/>
      </c>
      <c r="L17">
        <f>FIND(".",I17,K17+1)</f>
        <v/>
      </c>
      <c r="M17">
        <f>FIND(".",I17,L17+1)</f>
        <v/>
      </c>
      <c r="N17">
        <f>VALUE(MID(I17,1,J17-1))*16777216+VALUE(MID(I17,J17+1,K17-J17-1))*65536+VALUE(MID(I17,K17+1,L17-K17-1))*256+VALUE(MID(I17,L17+1,M17-L17-1))</f>
        <v/>
      </c>
      <c r="O17">
        <f>SUMPRODUCT((Networks!$J$5:$J$10&lt;=N17)*(Networks!$L$5:$L$10&gt;=N17))</f>
        <v/>
      </c>
      <c r="P17">
        <f>SUMPRODUCT((Networks!$J$5:$J$10&lt;=N17)*(Networks!$L$5:$L$10&gt;=N17)*Networks!$M$5:$M$10)</f>
        <v/>
      </c>
    </row>
  </sheetData>
  <mergeCells count="5">
    <mergeCell ref="A1:G1"/>
    <mergeCell ref="B13:E13"/>
    <mergeCell ref="B15:E15"/>
    <mergeCell ref="A2:G2"/>
    <mergeCell ref="B14:E14"/>
  </mergeCells>
  <conditionalFormatting sqref="E10">
    <cfRule type="expression" priority="1" dxfId="0">
      <formula>ISNUMBER(SEARCH("ALLOWED",$E$10))</formula>
    </cfRule>
    <cfRule type="expression" priority="2" dxfId="1">
      <formula>ISNUMBER(SEARCH("DENIED",$E$10))</formula>
    </cfRule>
  </conditionalFormatting>
  <conditionalFormatting sqref="B10">
    <cfRule type="expression" priority="3" dxfId="2">
      <formula>ISNUMBER(SEARCH("OVERLAP",$B$10))</formula>
    </cfRule>
  </conditionalFormatting>
  <conditionalFormatting sqref="C10">
    <cfRule type="expression" priority="4" dxfId="2">
      <formula>ISNUMBER(SEARCH("OVERLAP",$C$10))</formula>
    </cfRule>
  </conditionalFormatting>
  <dataValidations count="1">
    <dataValidation sqref="D6" showDropDown="0" showInputMessage="0" showErrorMessage="0" allowBlank="1" type="list">
      <formula1>"HTTPS,HTTP,SSH,RDP,DNS,SMB,SQL,ICMP"</formula1>
    </dataValidation>
  </dataValidation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2026-07-29T20:43:19Z</dcterms:created>
  <dcterms:modified xmlns:dcterms="http://purl.org/dc/terms/" xmlns:xsi="http://www.w3.org/2001/XMLSchema-instance" xsi:type="dcterms:W3CDTF">2026-07-29T20:43:19Z</dcterms:modified>
</cp:coreProperties>
</file>